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checkCompatibility="1" autoCompressPictures="0"/>
  <bookViews>
    <workbookView xWindow="220" yWindow="240" windowWidth="25360" windowHeight="14140" tabRatio="500"/>
  </bookViews>
  <sheets>
    <sheet name="Hoja1" sheetId="1" r:id="rId1"/>
  </sheets>
  <definedNames>
    <definedName name="_xlnm.Print_Area" localSheetId="0">Hoja1!$A$1:$AI$63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AC25" i="1"/>
  <c r="AC22" i="1"/>
  <c r="AC23" i="1"/>
  <c r="AC24" i="1"/>
  <c r="AC27" i="1"/>
  <c r="AC16" i="1"/>
  <c r="AC17" i="1"/>
  <c r="AC19" i="1"/>
  <c r="AC8" i="1"/>
  <c r="AC9" i="1"/>
  <c r="AC10" i="1"/>
  <c r="AC13" i="1"/>
  <c r="AC30" i="1"/>
  <c r="AH8" i="1"/>
  <c r="AH9" i="1"/>
  <c r="AH10" i="1"/>
  <c r="AH13" i="1"/>
  <c r="AH16" i="1"/>
  <c r="AH17" i="1"/>
  <c r="AH19" i="1"/>
  <c r="AH22" i="1"/>
  <c r="AH23" i="1"/>
  <c r="AH24" i="1"/>
  <c r="AH25" i="1"/>
  <c r="AH27" i="1"/>
  <c r="AH30" i="1"/>
  <c r="AB60" i="1"/>
  <c r="AA25" i="1"/>
  <c r="AA22" i="1"/>
  <c r="AA23" i="1"/>
  <c r="AA24" i="1"/>
  <c r="AA27" i="1"/>
  <c r="AA16" i="1"/>
  <c r="AA17" i="1"/>
  <c r="AA19" i="1"/>
  <c r="AA8" i="1"/>
  <c r="AA9" i="1"/>
  <c r="AA10" i="1"/>
  <c r="AA11" i="1"/>
  <c r="AA13" i="1"/>
  <c r="AA30" i="1"/>
  <c r="AF8" i="1"/>
  <c r="AF9" i="1"/>
  <c r="AF10" i="1"/>
  <c r="AF11" i="1"/>
  <c r="AF13" i="1"/>
  <c r="AF16" i="1"/>
  <c r="AF17" i="1"/>
  <c r="AF19" i="1"/>
  <c r="AF22" i="1"/>
  <c r="AF23" i="1"/>
  <c r="AF24" i="1"/>
  <c r="AF25" i="1"/>
  <c r="AF27" i="1"/>
  <c r="AF30" i="1"/>
  <c r="AA60" i="1"/>
  <c r="AB57" i="1"/>
  <c r="AA57" i="1"/>
  <c r="AB55" i="1"/>
  <c r="AA55" i="1"/>
  <c r="AB54" i="1"/>
  <c r="AA54" i="1"/>
  <c r="AB53" i="1"/>
  <c r="AA53" i="1"/>
  <c r="AB52" i="1"/>
  <c r="AA52" i="1"/>
  <c r="AB49" i="1"/>
  <c r="AA49" i="1"/>
  <c r="AB47" i="1"/>
  <c r="AA47" i="1"/>
  <c r="AB46" i="1"/>
  <c r="AA46" i="1"/>
  <c r="AB43" i="1"/>
  <c r="AA43" i="1"/>
  <c r="AA41" i="1"/>
  <c r="AB40" i="1"/>
  <c r="AA40" i="1"/>
  <c r="AB39" i="1"/>
  <c r="AA39" i="1"/>
  <c r="AB38" i="1"/>
  <c r="AA38" i="1"/>
  <c r="AG27" i="1"/>
  <c r="AG19" i="1"/>
  <c r="AG13" i="1"/>
  <c r="AG30" i="1"/>
  <c r="AE27" i="1"/>
  <c r="AE19" i="1"/>
  <c r="AE13" i="1"/>
  <c r="AE30" i="1"/>
  <c r="X22" i="1"/>
  <c r="X23" i="1"/>
  <c r="X24" i="1"/>
  <c r="X25" i="1"/>
  <c r="X27" i="1"/>
  <c r="X16" i="1"/>
  <c r="X17" i="1"/>
  <c r="X19" i="1"/>
  <c r="X8" i="1"/>
  <c r="X9" i="1"/>
  <c r="X10" i="1"/>
  <c r="X13" i="1"/>
  <c r="S22" i="1"/>
  <c r="S23" i="1"/>
  <c r="S24" i="1"/>
  <c r="S25" i="1"/>
  <c r="S27" i="1"/>
  <c r="S16" i="1"/>
  <c r="S17" i="1"/>
  <c r="S19" i="1"/>
  <c r="S8" i="1"/>
  <c r="S9" i="1"/>
  <c r="S10" i="1"/>
  <c r="S13" i="1"/>
  <c r="N22" i="1"/>
  <c r="N23" i="1"/>
  <c r="N24" i="1"/>
  <c r="N25" i="1"/>
  <c r="N27" i="1"/>
  <c r="N16" i="1"/>
  <c r="N17" i="1"/>
  <c r="N19" i="1"/>
  <c r="N8" i="1"/>
  <c r="N9" i="1"/>
  <c r="N10" i="1"/>
  <c r="N13" i="1"/>
  <c r="I22" i="1"/>
  <c r="I23" i="1"/>
  <c r="I24" i="1"/>
  <c r="I25" i="1"/>
  <c r="I27" i="1"/>
  <c r="I16" i="1"/>
  <c r="I17" i="1"/>
  <c r="I19" i="1"/>
  <c r="I8" i="1"/>
  <c r="I9" i="1"/>
  <c r="I10" i="1"/>
  <c r="I13" i="1"/>
  <c r="X30" i="1"/>
  <c r="V22" i="1"/>
  <c r="V23" i="1"/>
  <c r="V24" i="1"/>
  <c r="V25" i="1"/>
  <c r="V27" i="1"/>
  <c r="V16" i="1"/>
  <c r="V17" i="1"/>
  <c r="V19" i="1"/>
  <c r="V8" i="1"/>
  <c r="V9" i="1"/>
  <c r="V10" i="1"/>
  <c r="V11" i="1"/>
  <c r="V13" i="1"/>
  <c r="V30" i="1"/>
  <c r="S30" i="1"/>
  <c r="Q22" i="1"/>
  <c r="Q23" i="1"/>
  <c r="Q24" i="1"/>
  <c r="Q25" i="1"/>
  <c r="Q27" i="1"/>
  <c r="Q16" i="1"/>
  <c r="Q17" i="1"/>
  <c r="Q19" i="1"/>
  <c r="Q8" i="1"/>
  <c r="Q9" i="1"/>
  <c r="Q10" i="1"/>
  <c r="Q11" i="1"/>
  <c r="Q13" i="1"/>
  <c r="Q30" i="1"/>
  <c r="N30" i="1"/>
  <c r="L22" i="1"/>
  <c r="L23" i="1"/>
  <c r="L24" i="1"/>
  <c r="L25" i="1"/>
  <c r="L27" i="1"/>
  <c r="L16" i="1"/>
  <c r="L17" i="1"/>
  <c r="L19" i="1"/>
  <c r="L8" i="1"/>
  <c r="L9" i="1"/>
  <c r="L10" i="1"/>
  <c r="L11" i="1"/>
  <c r="L13" i="1"/>
  <c r="L30" i="1"/>
  <c r="I30" i="1"/>
  <c r="G22" i="1"/>
  <c r="G23" i="1"/>
  <c r="G24" i="1"/>
  <c r="G25" i="1"/>
  <c r="G27" i="1"/>
  <c r="G16" i="1"/>
  <c r="G17" i="1"/>
  <c r="G19" i="1"/>
  <c r="G8" i="1"/>
  <c r="G9" i="1"/>
  <c r="G10" i="1"/>
  <c r="G11" i="1"/>
  <c r="G13" i="1"/>
  <c r="G30" i="1"/>
  <c r="M27" i="1"/>
  <c r="M19" i="1"/>
  <c r="M13" i="1"/>
  <c r="M30" i="1"/>
  <c r="K27" i="1"/>
  <c r="K19" i="1"/>
  <c r="K13" i="1"/>
  <c r="K30" i="1"/>
  <c r="H27" i="1"/>
  <c r="H19" i="1"/>
  <c r="H13" i="1"/>
  <c r="H30" i="1"/>
  <c r="F27" i="1"/>
  <c r="F19" i="1"/>
  <c r="F13" i="1"/>
  <c r="F30" i="1"/>
  <c r="Q38" i="1"/>
  <c r="W60" i="1"/>
  <c r="V60" i="1"/>
  <c r="W57" i="1"/>
  <c r="V57" i="1"/>
  <c r="W55" i="1"/>
  <c r="V55" i="1"/>
  <c r="W54" i="1"/>
  <c r="V54" i="1"/>
  <c r="W53" i="1"/>
  <c r="V53" i="1"/>
  <c r="W52" i="1"/>
  <c r="V52" i="1"/>
  <c r="W49" i="1"/>
  <c r="V49" i="1"/>
  <c r="W47" i="1"/>
  <c r="V47" i="1"/>
  <c r="W46" i="1"/>
  <c r="V46" i="1"/>
  <c r="W43" i="1"/>
  <c r="V43" i="1"/>
  <c r="V41" i="1"/>
  <c r="W40" i="1"/>
  <c r="V40" i="1"/>
  <c r="W39" i="1"/>
  <c r="V39" i="1"/>
  <c r="W38" i="1"/>
  <c r="V38" i="1"/>
  <c r="AB27" i="1"/>
  <c r="AB19" i="1"/>
  <c r="AB13" i="1"/>
  <c r="AB30" i="1"/>
  <c r="Z27" i="1"/>
  <c r="Z19" i="1"/>
  <c r="Z13" i="1"/>
  <c r="Z30" i="1"/>
  <c r="R60" i="1"/>
  <c r="Q60" i="1"/>
  <c r="W27" i="1"/>
  <c r="W19" i="1"/>
  <c r="W13" i="1"/>
  <c r="W30" i="1"/>
  <c r="U27" i="1"/>
  <c r="U19" i="1"/>
  <c r="U13" i="1"/>
  <c r="U30" i="1"/>
  <c r="R27" i="1"/>
  <c r="R19" i="1"/>
  <c r="R13" i="1"/>
  <c r="R30" i="1"/>
  <c r="P27" i="1"/>
  <c r="P19" i="1"/>
  <c r="P30" i="1"/>
  <c r="R57" i="1"/>
  <c r="Q57" i="1"/>
  <c r="R55" i="1"/>
  <c r="Q55" i="1"/>
  <c r="R54" i="1"/>
  <c r="Q54" i="1"/>
  <c r="R53" i="1"/>
  <c r="Q53" i="1"/>
  <c r="R52" i="1"/>
  <c r="Q52" i="1"/>
  <c r="R49" i="1"/>
  <c r="Q49" i="1"/>
  <c r="R47" i="1"/>
  <c r="Q47" i="1"/>
  <c r="R46" i="1"/>
  <c r="Q46" i="1"/>
  <c r="R43" i="1"/>
  <c r="Q43" i="1"/>
  <c r="Q41" i="1"/>
  <c r="R40" i="1"/>
  <c r="Q40" i="1"/>
  <c r="R39" i="1"/>
  <c r="Q39" i="1"/>
  <c r="R38" i="1"/>
</calcChain>
</file>

<file path=xl/sharedStrings.xml><?xml version="1.0" encoding="utf-8"?>
<sst xmlns="http://schemas.openxmlformats.org/spreadsheetml/2006/main" count="88" uniqueCount="36">
  <si>
    <t>TIPO DE CAFÉ</t>
  </si>
  <si>
    <t>KILOS</t>
  </si>
  <si>
    <t>SACOS</t>
  </si>
  <si>
    <t>Verde</t>
  </si>
  <si>
    <t>Tostado</t>
  </si>
  <si>
    <t>Solubles</t>
  </si>
  <si>
    <t>0901.11.01 Robusta</t>
  </si>
  <si>
    <t>0901.11.99 Arabiga</t>
  </si>
  <si>
    <t>0901.12.01 Descafeinado</t>
  </si>
  <si>
    <t>0901.21.01 Sin Descafeinar</t>
  </si>
  <si>
    <t>0901.22.01 Descafeinado</t>
  </si>
  <si>
    <t>2101.11.01 Instantáneo</t>
  </si>
  <si>
    <t>2101.11.02 Concentrados</t>
  </si>
  <si>
    <t>2101.12.01 Extractos</t>
  </si>
  <si>
    <t>Importaciones</t>
  </si>
  <si>
    <t>Exportaciones</t>
  </si>
  <si>
    <t>Total VERDE</t>
  </si>
  <si>
    <t>Total TOSTADO</t>
  </si>
  <si>
    <t>Total SOLUBLE</t>
  </si>
  <si>
    <t>Total GLOBAL</t>
  </si>
  <si>
    <t>Imp.</t>
  </si>
  <si>
    <t>Exp.</t>
  </si>
  <si>
    <t>2101.11.99 Los demás</t>
  </si>
  <si>
    <t>14//15</t>
  </si>
  <si>
    <t>Regla 8va</t>
  </si>
  <si>
    <t>Comparativo 14/15 - 15/16</t>
  </si>
  <si>
    <t>0901.21.01 Tost. S/Descaf.</t>
  </si>
  <si>
    <t>15//16</t>
  </si>
  <si>
    <t>16//17</t>
  </si>
  <si>
    <t>Comparativo 15/16 - 16/17</t>
  </si>
  <si>
    <t>2013/2014</t>
  </si>
  <si>
    <t>2012/2013</t>
  </si>
  <si>
    <t>Comparativo  12-13 al 17-18</t>
  </si>
  <si>
    <t>17//18</t>
  </si>
  <si>
    <t>Comparativo 16/17 - 17/18</t>
  </si>
  <si>
    <t>Octubre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</si>
</sst>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i/>
      <sz val="18"/>
      <color theme="1"/>
      <name val="Calibri"/>
      <scheme val="minor"/>
    </font>
    <font>
      <sz val="18"/>
      <color rgb="FFFF0000"/>
      <name val="Calibri"/>
      <scheme val="minor"/>
    </font>
    <font>
      <sz val="24"/>
      <color theme="1"/>
      <name val="Calibri"/>
      <scheme val="minor"/>
    </font>
    <font>
      <b/>
      <sz val="18"/>
      <color rgb="FFFF0000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7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0" borderId="1" xfId="0" applyFont="1" applyBorder="1"/>
    <xf numFmtId="3" fontId="5" fillId="2" borderId="1" xfId="0" applyNumberFormat="1" applyFont="1" applyFill="1" applyBorder="1"/>
    <xf numFmtId="3" fontId="5" fillId="3" borderId="1" xfId="0" applyNumberFormat="1" applyFont="1" applyFill="1" applyBorder="1"/>
    <xf numFmtId="9" fontId="5" fillId="0" borderId="0" xfId="25" applyFont="1"/>
    <xf numFmtId="9" fontId="8" fillId="0" borderId="0" xfId="25" applyFont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/>
    <xf numFmtId="3" fontId="5" fillId="3" borderId="8" xfId="0" applyNumberFormat="1" applyFont="1" applyFill="1" applyBorder="1"/>
    <xf numFmtId="3" fontId="5" fillId="2" borderId="6" xfId="0" applyNumberFormat="1" applyFont="1" applyFill="1" applyBorder="1"/>
    <xf numFmtId="3" fontId="5" fillId="2" borderId="7" xfId="0" applyNumberFormat="1" applyFont="1" applyFill="1" applyBorder="1"/>
    <xf numFmtId="3" fontId="5" fillId="3" borderId="7" xfId="0" applyNumberFormat="1" applyFont="1" applyFill="1" applyBorder="1"/>
    <xf numFmtId="0" fontId="6" fillId="0" borderId="2" xfId="0" applyFont="1" applyFill="1" applyBorder="1" applyAlignment="1">
      <alignment horizontal="right"/>
    </xf>
    <xf numFmtId="3" fontId="5" fillId="2" borderId="0" xfId="0" applyNumberFormat="1" applyFont="1" applyFill="1"/>
    <xf numFmtId="3" fontId="5" fillId="3" borderId="0" xfId="0" applyNumberFormat="1" applyFont="1" applyFill="1"/>
    <xf numFmtId="9" fontId="6" fillId="0" borderId="8" xfId="25" applyFont="1" applyBorder="1"/>
    <xf numFmtId="0" fontId="5" fillId="0" borderId="0" xfId="0" applyFont="1" applyBorder="1"/>
    <xf numFmtId="3" fontId="5" fillId="2" borderId="0" xfId="0" applyNumberFormat="1" applyFont="1" applyFill="1" applyBorder="1"/>
    <xf numFmtId="3" fontId="5" fillId="3" borderId="0" xfId="0" applyNumberFormat="1" applyFont="1" applyFill="1" applyBorder="1"/>
    <xf numFmtId="0" fontId="5" fillId="2" borderId="0" xfId="0" applyFont="1" applyFill="1" applyBorder="1"/>
    <xf numFmtId="0" fontId="5" fillId="3" borderId="0" xfId="0" applyFont="1" applyFill="1" applyBorder="1"/>
    <xf numFmtId="3" fontId="5" fillId="0" borderId="4" xfId="0" applyNumberFormat="1" applyFont="1" applyBorder="1"/>
    <xf numFmtId="3" fontId="5" fillId="0" borderId="5" xfId="0" applyNumberFormat="1" applyFont="1" applyBorder="1"/>
    <xf numFmtId="9" fontId="5" fillId="0" borderId="8" xfId="25" applyFont="1" applyBorder="1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9" fontId="8" fillId="0" borderId="8" xfId="25" applyFont="1" applyBorder="1"/>
    <xf numFmtId="0" fontId="0" fillId="0" borderId="0" xfId="0" applyAlignment="1">
      <alignment horizontal="center"/>
    </xf>
    <xf numFmtId="164" fontId="8" fillId="0" borderId="8" xfId="25" applyNumberFormat="1" applyFont="1" applyBorder="1"/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9" fontId="10" fillId="0" borderId="8" xfId="25" applyFont="1" applyBorder="1"/>
    <xf numFmtId="0" fontId="0" fillId="0" borderId="0" xfId="0" applyAlignment="1">
      <alignment horizontal="center"/>
    </xf>
    <xf numFmtId="164" fontId="5" fillId="0" borderId="8" xfId="25" applyNumberFormat="1" applyFont="1" applyBorder="1"/>
    <xf numFmtId="0" fontId="5" fillId="0" borderId="0" xfId="0" applyFont="1" applyAlignment="1">
      <alignment horizontal="center"/>
    </xf>
    <xf numFmtId="3" fontId="12" fillId="0" borderId="4" xfId="0" applyNumberFormat="1" applyFont="1" applyBorder="1"/>
    <xf numFmtId="3" fontId="12" fillId="0" borderId="5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5" fillId="2" borderId="9" xfId="0" applyNumberFormat="1" applyFont="1" applyFill="1" applyBorder="1"/>
    <xf numFmtId="3" fontId="5" fillId="3" borderId="9" xfId="0" applyNumberFormat="1" applyFont="1" applyFill="1" applyBorder="1"/>
    <xf numFmtId="0" fontId="0" fillId="0" borderId="5" xfId="0" applyBorder="1"/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164" fontId="13" fillId="0" borderId="8" xfId="25" applyNumberFormat="1" applyFont="1" applyBorder="1"/>
    <xf numFmtId="9" fontId="13" fillId="0" borderId="0" xfId="25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37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Normal" xfId="0" builtinId="0"/>
    <cellStyle name="Porcentual" xfId="25" builtinId="5"/>
  </cellStyles>
  <dxfs count="0"/>
  <tableStyles count="0" defaultTableStyle="TableStyleMedium9" defaultPivotStyle="PivotStyleMedium4"/>
  <colors>
    <mruColors>
      <color rgb="FF6EBF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0"/>
  <sheetViews>
    <sheetView tabSelected="1" zoomScale="50" zoomScaleNormal="50" zoomScalePageLayoutView="50" workbookViewId="0">
      <selection activeCell="AH13" sqref="AH13"/>
    </sheetView>
  </sheetViews>
  <sheetFormatPr baseColWidth="10" defaultRowHeight="15" x14ac:dyDescent="0"/>
  <cols>
    <col min="2" max="2" width="11.5" customWidth="1"/>
    <col min="3" max="3" width="34.6640625" bestFit="1" customWidth="1"/>
    <col min="4" max="4" width="1.33203125" customWidth="1"/>
    <col min="5" max="5" width="14.6640625" customWidth="1"/>
    <col min="6" max="6" width="16.1640625" bestFit="1" customWidth="1"/>
    <col min="7" max="7" width="14.6640625" customWidth="1"/>
    <col min="8" max="8" width="17.5" bestFit="1" customWidth="1"/>
    <col min="9" max="9" width="14.6640625" customWidth="1"/>
    <col min="10" max="10" width="2.6640625" customWidth="1"/>
    <col min="11" max="11" width="16.1640625" bestFit="1" customWidth="1"/>
    <col min="12" max="12" width="14.6640625" customWidth="1"/>
    <col min="13" max="13" width="17.5" bestFit="1" customWidth="1"/>
    <col min="14" max="14" width="14.6640625" customWidth="1"/>
    <col min="15" max="15" width="2.6640625" customWidth="1"/>
    <col min="16" max="16" width="17.33203125" customWidth="1"/>
    <col min="17" max="17" width="15" customWidth="1"/>
    <col min="18" max="18" width="16.83203125" customWidth="1"/>
    <col min="19" max="19" width="16.6640625" customWidth="1"/>
    <col min="20" max="20" width="2" customWidth="1"/>
    <col min="21" max="21" width="17" customWidth="1"/>
    <col min="22" max="22" width="14.83203125" customWidth="1"/>
    <col min="23" max="23" width="17" customWidth="1"/>
    <col min="24" max="24" width="15" customWidth="1"/>
    <col min="25" max="25" width="2.1640625" customWidth="1"/>
    <col min="26" max="26" width="18.1640625" customWidth="1"/>
    <col min="27" max="27" width="16.1640625" customWidth="1"/>
    <col min="28" max="28" width="18.1640625" customWidth="1"/>
    <col min="29" max="29" width="16.1640625" customWidth="1"/>
    <col min="30" max="30" width="4.83203125" customWidth="1"/>
    <col min="31" max="31" width="17.5" bestFit="1" customWidth="1"/>
    <col min="32" max="32" width="14.5" customWidth="1"/>
    <col min="33" max="33" width="17" customWidth="1"/>
    <col min="34" max="34" width="17.5" customWidth="1"/>
  </cols>
  <sheetData>
    <row r="1" spans="2:34" ht="2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4" ht="30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0" t="s">
        <v>32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34" ht="23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56" t="s">
        <v>35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2:34" ht="2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34" ht="23">
      <c r="B5" s="56" t="s">
        <v>0</v>
      </c>
      <c r="C5" s="57"/>
      <c r="D5" s="1"/>
      <c r="E5" s="1"/>
      <c r="F5" s="63" t="s">
        <v>31</v>
      </c>
      <c r="G5" s="63"/>
      <c r="H5" s="63"/>
      <c r="I5" s="63"/>
      <c r="K5" s="63" t="s">
        <v>30</v>
      </c>
      <c r="L5" s="63"/>
      <c r="M5" s="63"/>
      <c r="N5" s="63"/>
      <c r="O5" s="1"/>
      <c r="P5" s="58" t="s">
        <v>23</v>
      </c>
      <c r="Q5" s="58"/>
      <c r="R5" s="58"/>
      <c r="S5" s="58"/>
      <c r="T5" s="29"/>
      <c r="U5" s="58" t="s">
        <v>27</v>
      </c>
      <c r="V5" s="58"/>
      <c r="W5" s="58"/>
      <c r="X5" s="58"/>
      <c r="Y5" s="1"/>
      <c r="Z5" s="58" t="s">
        <v>28</v>
      </c>
      <c r="AA5" s="58"/>
      <c r="AB5" s="58"/>
      <c r="AC5" s="58"/>
      <c r="AE5" s="58" t="s">
        <v>33</v>
      </c>
      <c r="AF5" s="58"/>
      <c r="AG5" s="58"/>
      <c r="AH5" s="58"/>
    </row>
    <row r="6" spans="2:34" ht="23">
      <c r="B6" s="2"/>
      <c r="C6" s="3"/>
      <c r="D6" s="1"/>
      <c r="E6" s="1"/>
      <c r="F6" s="61" t="s">
        <v>14</v>
      </c>
      <c r="G6" s="61"/>
      <c r="H6" s="62" t="s">
        <v>15</v>
      </c>
      <c r="I6" s="62"/>
      <c r="K6" s="61" t="s">
        <v>14</v>
      </c>
      <c r="L6" s="61"/>
      <c r="M6" s="62" t="s">
        <v>15</v>
      </c>
      <c r="N6" s="62"/>
      <c r="O6" s="1"/>
      <c r="P6" s="61" t="s">
        <v>14</v>
      </c>
      <c r="Q6" s="61"/>
      <c r="R6" s="62" t="s">
        <v>15</v>
      </c>
      <c r="S6" s="62"/>
      <c r="T6" s="29"/>
      <c r="U6" s="61" t="s">
        <v>14</v>
      </c>
      <c r="V6" s="61"/>
      <c r="W6" s="62" t="s">
        <v>15</v>
      </c>
      <c r="X6" s="62"/>
      <c r="Y6" s="1"/>
      <c r="Z6" s="61" t="s">
        <v>14</v>
      </c>
      <c r="AA6" s="61"/>
      <c r="AB6" s="62" t="s">
        <v>15</v>
      </c>
      <c r="AC6" s="62"/>
      <c r="AE6" s="61" t="s">
        <v>14</v>
      </c>
      <c r="AF6" s="61"/>
      <c r="AG6" s="62" t="s">
        <v>15</v>
      </c>
      <c r="AH6" s="62"/>
    </row>
    <row r="7" spans="2:34" ht="23">
      <c r="B7" s="1"/>
      <c r="C7" s="1"/>
      <c r="D7" s="1"/>
      <c r="E7" s="1"/>
      <c r="F7" s="4" t="s">
        <v>1</v>
      </c>
      <c r="G7" s="4" t="s">
        <v>2</v>
      </c>
      <c r="H7" s="5" t="s">
        <v>1</v>
      </c>
      <c r="I7" s="5" t="s">
        <v>2</v>
      </c>
      <c r="K7" s="4" t="s">
        <v>1</v>
      </c>
      <c r="L7" s="4" t="s">
        <v>2</v>
      </c>
      <c r="M7" s="5" t="s">
        <v>1</v>
      </c>
      <c r="N7" s="5" t="s">
        <v>2</v>
      </c>
      <c r="O7" s="1"/>
      <c r="P7" s="4" t="s">
        <v>1</v>
      </c>
      <c r="Q7" s="4" t="s">
        <v>2</v>
      </c>
      <c r="R7" s="5" t="s">
        <v>1</v>
      </c>
      <c r="S7" s="5" t="s">
        <v>2</v>
      </c>
      <c r="T7" s="29"/>
      <c r="U7" s="30" t="s">
        <v>1</v>
      </c>
      <c r="V7" s="30" t="s">
        <v>2</v>
      </c>
      <c r="W7" s="5" t="s">
        <v>1</v>
      </c>
      <c r="X7" s="5" t="s">
        <v>2</v>
      </c>
      <c r="Y7" s="1"/>
      <c r="Z7" s="34" t="s">
        <v>1</v>
      </c>
      <c r="AA7" s="34" t="s">
        <v>2</v>
      </c>
      <c r="AB7" s="5" t="s">
        <v>1</v>
      </c>
      <c r="AC7" s="5" t="s">
        <v>2</v>
      </c>
      <c r="AE7" s="50" t="s">
        <v>1</v>
      </c>
      <c r="AF7" s="50" t="s">
        <v>2</v>
      </c>
      <c r="AG7" s="5" t="s">
        <v>1</v>
      </c>
      <c r="AH7" s="5" t="s">
        <v>2</v>
      </c>
    </row>
    <row r="8" spans="2:34" ht="23">
      <c r="B8" s="55" t="s">
        <v>3</v>
      </c>
      <c r="C8" s="6" t="s">
        <v>6</v>
      </c>
      <c r="D8" s="1"/>
      <c r="E8" s="1"/>
      <c r="F8" s="7">
        <v>14610137</v>
      </c>
      <c r="G8" s="7">
        <f>F8/60</f>
        <v>243502.28333333333</v>
      </c>
      <c r="H8" s="8">
        <v>9901004</v>
      </c>
      <c r="I8" s="8">
        <f>H8/60</f>
        <v>165016.73333333334</v>
      </c>
      <c r="K8" s="7">
        <v>3628180</v>
      </c>
      <c r="L8" s="7">
        <f>K8/60</f>
        <v>60469.666666666664</v>
      </c>
      <c r="M8" s="8">
        <v>4075441</v>
      </c>
      <c r="N8" s="8">
        <f>M8/60</f>
        <v>67924.016666666663</v>
      </c>
      <c r="O8" s="1"/>
      <c r="P8" s="7">
        <v>18305421</v>
      </c>
      <c r="Q8" s="7">
        <f>P8/60</f>
        <v>305090.34999999998</v>
      </c>
      <c r="R8" s="8">
        <v>5921394</v>
      </c>
      <c r="S8" s="8">
        <f>R8/60</f>
        <v>98689.9</v>
      </c>
      <c r="T8" s="1"/>
      <c r="U8" s="7">
        <v>48271385</v>
      </c>
      <c r="V8" s="7">
        <f>U8/60</f>
        <v>804523.08333333337</v>
      </c>
      <c r="W8" s="8">
        <v>23839333</v>
      </c>
      <c r="X8" s="8">
        <f>W8/60</f>
        <v>397322.21666666667</v>
      </c>
      <c r="Y8" s="1"/>
      <c r="Z8" s="7">
        <v>28413366</v>
      </c>
      <c r="AA8" s="7">
        <f>Z8/60</f>
        <v>473556.1</v>
      </c>
      <c r="AB8" s="8">
        <v>20961945</v>
      </c>
      <c r="AC8" s="8">
        <f>AB8/60</f>
        <v>349365.75</v>
      </c>
      <c r="AE8" s="7">
        <v>26623431</v>
      </c>
      <c r="AF8" s="7">
        <f>AE8/60</f>
        <v>443723.85</v>
      </c>
      <c r="AG8" s="8">
        <v>17326613</v>
      </c>
      <c r="AH8" s="8">
        <f>AG8/60</f>
        <v>288776.88333333336</v>
      </c>
    </row>
    <row r="9" spans="2:34" ht="23">
      <c r="B9" s="55"/>
      <c r="C9" s="6" t="s">
        <v>7</v>
      </c>
      <c r="D9" s="1"/>
      <c r="E9" s="1"/>
      <c r="F9" s="7">
        <v>3121510</v>
      </c>
      <c r="G9" s="7">
        <f>F9/60</f>
        <v>52025.166666666664</v>
      </c>
      <c r="H9" s="8">
        <v>144740830</v>
      </c>
      <c r="I9" s="8">
        <f>H9/60</f>
        <v>2412347.1666666665</v>
      </c>
      <c r="K9" s="7">
        <v>23557689</v>
      </c>
      <c r="L9" s="7">
        <f>K9/60</f>
        <v>392628.15</v>
      </c>
      <c r="M9" s="8">
        <v>82650833</v>
      </c>
      <c r="N9" s="8">
        <f>M9/60</f>
        <v>1377513.8833333333</v>
      </c>
      <c r="O9" s="1"/>
      <c r="P9" s="7">
        <v>27169817</v>
      </c>
      <c r="Q9" s="7">
        <f>P9/60</f>
        <v>452830.28333333333</v>
      </c>
      <c r="R9" s="8">
        <v>76172930</v>
      </c>
      <c r="S9" s="8">
        <f>R9/60</f>
        <v>1269548.8333333333</v>
      </c>
      <c r="T9" s="1"/>
      <c r="U9" s="7">
        <v>38515095</v>
      </c>
      <c r="V9" s="7">
        <f>U9/60</f>
        <v>641918.25</v>
      </c>
      <c r="W9" s="8">
        <v>67745171</v>
      </c>
      <c r="X9" s="8">
        <f>W9/60</f>
        <v>1129086.1833333333</v>
      </c>
      <c r="Y9" s="1"/>
      <c r="Z9" s="7">
        <v>9504415</v>
      </c>
      <c r="AA9" s="7">
        <f>Z9/60</f>
        <v>158406.91666666666</v>
      </c>
      <c r="AB9" s="8">
        <v>86092934</v>
      </c>
      <c r="AC9" s="8">
        <f>AB9/60</f>
        <v>1434882.2333333334</v>
      </c>
      <c r="AE9" s="7">
        <v>8239759</v>
      </c>
      <c r="AF9" s="7">
        <f>AE9/60</f>
        <v>137329.31666666668</v>
      </c>
      <c r="AG9" s="8">
        <v>102434861</v>
      </c>
      <c r="AH9" s="8">
        <f>AG9/60</f>
        <v>1707247.6833333333</v>
      </c>
    </row>
    <row r="10" spans="2:34" ht="23">
      <c r="B10" s="55"/>
      <c r="C10" s="6" t="s">
        <v>8</v>
      </c>
      <c r="D10" s="1"/>
      <c r="E10" s="1"/>
      <c r="F10" s="7">
        <v>94056</v>
      </c>
      <c r="G10" s="7">
        <f>F10/60</f>
        <v>1567.6</v>
      </c>
      <c r="H10" s="8">
        <v>17523982</v>
      </c>
      <c r="I10" s="8">
        <f>H10/60</f>
        <v>292066.36666666664</v>
      </c>
      <c r="K10" s="7">
        <v>604706</v>
      </c>
      <c r="L10" s="7">
        <f>K10/60</f>
        <v>10078.433333333332</v>
      </c>
      <c r="M10" s="8">
        <v>15668488</v>
      </c>
      <c r="N10" s="8">
        <f>M10/60</f>
        <v>261141.46666666667</v>
      </c>
      <c r="O10" s="1"/>
      <c r="P10" s="7">
        <v>5418392</v>
      </c>
      <c r="Q10" s="7">
        <f>P10/60</f>
        <v>90306.53333333334</v>
      </c>
      <c r="R10" s="8">
        <v>14590204</v>
      </c>
      <c r="S10" s="8">
        <f>R10/60</f>
        <v>243170.06666666668</v>
      </c>
      <c r="T10" s="1"/>
      <c r="U10" s="7">
        <v>9255824</v>
      </c>
      <c r="V10" s="7">
        <f>U10/60</f>
        <v>154263.73333333334</v>
      </c>
      <c r="W10" s="8">
        <v>14159158</v>
      </c>
      <c r="X10" s="8">
        <f>W10/60</f>
        <v>235985.96666666667</v>
      </c>
      <c r="Y10" s="1"/>
      <c r="Z10" s="7">
        <v>5555286</v>
      </c>
      <c r="AA10" s="7">
        <f>Z10/60</f>
        <v>92588.1</v>
      </c>
      <c r="AB10" s="8">
        <v>14348917</v>
      </c>
      <c r="AC10" s="8">
        <f>AB10/60</f>
        <v>239148.61666666667</v>
      </c>
      <c r="AE10" s="7">
        <v>5469258</v>
      </c>
      <c r="AF10" s="7">
        <f>AE10/60</f>
        <v>91154.3</v>
      </c>
      <c r="AG10" s="8">
        <v>14325742</v>
      </c>
      <c r="AH10" s="8">
        <f>AG10/60</f>
        <v>238762.36666666667</v>
      </c>
    </row>
    <row r="11" spans="2:34" ht="23">
      <c r="B11" s="11"/>
      <c r="C11" s="12" t="s">
        <v>24</v>
      </c>
      <c r="D11" s="1"/>
      <c r="E11" s="1"/>
      <c r="F11" s="7">
        <v>42644035</v>
      </c>
      <c r="G11" s="7">
        <f>F11/60</f>
        <v>710733.91666666663</v>
      </c>
      <c r="H11" s="8"/>
      <c r="I11" s="8"/>
      <c r="K11" s="7">
        <v>58065461</v>
      </c>
      <c r="L11" s="7">
        <f>K11/60</f>
        <v>967757.68333333335</v>
      </c>
      <c r="M11" s="8"/>
      <c r="N11" s="8"/>
      <c r="O11" s="1"/>
      <c r="P11" s="7">
        <v>41764707</v>
      </c>
      <c r="Q11" s="7">
        <f>P11/60</f>
        <v>696078.45</v>
      </c>
      <c r="R11" s="13"/>
      <c r="S11" s="13"/>
      <c r="T11" s="1"/>
      <c r="U11" s="7">
        <v>74114986</v>
      </c>
      <c r="V11" s="7">
        <f>U11/60</f>
        <v>1235249.7666666666</v>
      </c>
      <c r="W11" s="13"/>
      <c r="X11" s="13"/>
      <c r="Y11" s="1"/>
      <c r="Z11" s="7">
        <v>58808882</v>
      </c>
      <c r="AA11" s="7">
        <f>Z11/60</f>
        <v>980148.03333333333</v>
      </c>
      <c r="AB11" s="13"/>
      <c r="AC11" s="13"/>
      <c r="AE11" s="7">
        <v>52145976</v>
      </c>
      <c r="AF11" s="7">
        <f>AE11/60</f>
        <v>869099.6</v>
      </c>
      <c r="AG11" s="13"/>
      <c r="AH11" s="13"/>
    </row>
    <row r="12" spans="2:34" ht="8" customHeight="1" thickBot="1">
      <c r="B12" s="11"/>
      <c r="C12" s="12"/>
      <c r="D12" s="1"/>
      <c r="E12" s="1"/>
      <c r="F12" s="7"/>
      <c r="G12" s="7"/>
      <c r="H12" s="8"/>
      <c r="I12" s="8"/>
      <c r="K12" s="7"/>
      <c r="L12" s="7"/>
      <c r="M12" s="8"/>
      <c r="N12" s="8"/>
      <c r="O12" s="1"/>
      <c r="P12" s="14"/>
      <c r="Q12" s="15"/>
      <c r="R12" s="16"/>
      <c r="S12" s="16"/>
      <c r="T12" s="1"/>
      <c r="U12" s="15"/>
      <c r="V12" s="15"/>
      <c r="W12" s="16"/>
      <c r="X12" s="16"/>
      <c r="Y12" s="1"/>
      <c r="Z12" s="15"/>
      <c r="AA12" s="15"/>
      <c r="AB12" s="16"/>
      <c r="AC12" s="16"/>
      <c r="AE12" s="15"/>
      <c r="AF12" s="15"/>
      <c r="AG12" s="16"/>
      <c r="AH12" s="16"/>
    </row>
    <row r="13" spans="2:34" ht="24" thickTop="1">
      <c r="B13" s="1"/>
      <c r="C13" s="17" t="s">
        <v>16</v>
      </c>
      <c r="D13" s="1"/>
      <c r="E13" s="1"/>
      <c r="F13" s="7">
        <f>SUM(F8:F11)</f>
        <v>60469738</v>
      </c>
      <c r="G13" s="7">
        <f>SUM(G8:G11)</f>
        <v>1007828.9666666666</v>
      </c>
      <c r="H13" s="8">
        <f>SUM(H8:H10)</f>
        <v>172165816</v>
      </c>
      <c r="I13" s="8">
        <f>SUM(I8:I10)</f>
        <v>2869430.2666666666</v>
      </c>
      <c r="K13" s="7">
        <f>SUM(K8:K11)</f>
        <v>85856036</v>
      </c>
      <c r="L13" s="7">
        <f>SUM(L8:L11)</f>
        <v>1430933.9333333333</v>
      </c>
      <c r="M13" s="8">
        <f>SUM(M8:M10)</f>
        <v>102394762</v>
      </c>
      <c r="N13" s="8">
        <f>SUM(N8:N10)</f>
        <v>1706579.3666666667</v>
      </c>
      <c r="O13" s="1"/>
      <c r="P13" s="18">
        <f>SUM(P8:P11)</f>
        <v>92658337</v>
      </c>
      <c r="Q13" s="18">
        <f>SUM(Q8:Q11)</f>
        <v>1544305.6166666667</v>
      </c>
      <c r="R13" s="19">
        <f>SUM(R8:R10)</f>
        <v>96684528</v>
      </c>
      <c r="S13" s="19">
        <f>SUM(S8:S10)</f>
        <v>1611408.7999999998</v>
      </c>
      <c r="T13" s="17"/>
      <c r="U13" s="18">
        <f>SUM(U8:U11)</f>
        <v>170157290</v>
      </c>
      <c r="V13" s="18">
        <f>SUM(V8:V11)</f>
        <v>2835954.8333333335</v>
      </c>
      <c r="W13" s="19">
        <f>SUM(W8:W10)</f>
        <v>105743662</v>
      </c>
      <c r="X13" s="19">
        <f>SUM(X8:X10)</f>
        <v>1762394.3666666667</v>
      </c>
      <c r="Y13" s="1"/>
      <c r="Z13" s="18">
        <f>SUM(Z8:Z11)</f>
        <v>102281949</v>
      </c>
      <c r="AA13" s="18">
        <f>SUM(AA8:AA11)</f>
        <v>1704699.15</v>
      </c>
      <c r="AB13" s="19">
        <f>SUM(AB8:AB10)</f>
        <v>121403796</v>
      </c>
      <c r="AC13" s="19">
        <f>SUM(AC8:AC10)</f>
        <v>2023396.6</v>
      </c>
      <c r="AE13" s="18">
        <f>SUM(AE8:AE11)</f>
        <v>92478424</v>
      </c>
      <c r="AF13" s="18">
        <f>SUM(AF8:AF11)</f>
        <v>1541307.0666666667</v>
      </c>
      <c r="AG13" s="19">
        <f>SUM(AG8:AG10)</f>
        <v>134087216</v>
      </c>
      <c r="AH13" s="19">
        <f>SUM(AH8:AH10)</f>
        <v>2234786.9333333331</v>
      </c>
    </row>
    <row r="14" spans="2:34" ht="23">
      <c r="B14" s="11"/>
      <c r="C14" s="21"/>
      <c r="D14" s="1"/>
      <c r="E14" s="1"/>
      <c r="F14" s="22"/>
      <c r="G14" s="22"/>
      <c r="H14" s="23"/>
      <c r="I14" s="23"/>
      <c r="J14" s="46"/>
      <c r="K14" s="22"/>
      <c r="L14" s="22"/>
      <c r="M14" s="23"/>
      <c r="N14" s="23"/>
      <c r="O14" s="1"/>
      <c r="P14" s="22"/>
      <c r="Q14" s="22"/>
      <c r="R14" s="23"/>
      <c r="S14" s="23"/>
      <c r="T14" s="21"/>
      <c r="U14" s="22"/>
      <c r="V14" s="22"/>
      <c r="W14" s="23"/>
      <c r="X14" s="23"/>
      <c r="Y14" s="1"/>
      <c r="Z14" s="22"/>
      <c r="AA14" s="22"/>
      <c r="AB14" s="23"/>
      <c r="AC14" s="23"/>
      <c r="AE14" s="22"/>
      <c r="AF14" s="22"/>
      <c r="AG14" s="23"/>
      <c r="AH14" s="23"/>
    </row>
    <row r="15" spans="2:34" ht="23">
      <c r="B15" s="11"/>
      <c r="C15" s="21"/>
      <c r="D15" s="1"/>
      <c r="E15" s="1"/>
      <c r="F15" s="22"/>
      <c r="G15" s="22"/>
      <c r="H15" s="23"/>
      <c r="I15" s="23"/>
      <c r="J15" s="46"/>
      <c r="K15" s="22"/>
      <c r="L15" s="22"/>
      <c r="M15" s="23"/>
      <c r="N15" s="23"/>
      <c r="O15" s="1"/>
      <c r="P15" s="22"/>
      <c r="Q15" s="22"/>
      <c r="R15" s="23"/>
      <c r="S15" s="23"/>
      <c r="T15" s="21"/>
      <c r="U15" s="22"/>
      <c r="V15" s="22"/>
      <c r="W15" s="23"/>
      <c r="X15" s="23"/>
      <c r="Y15" s="1"/>
      <c r="Z15" s="22"/>
      <c r="AA15" s="22"/>
      <c r="AB15" s="23"/>
      <c r="AC15" s="23"/>
      <c r="AE15" s="22"/>
      <c r="AF15" s="22"/>
      <c r="AG15" s="23"/>
      <c r="AH15" s="23"/>
    </row>
    <row r="16" spans="2:34" ht="23">
      <c r="B16" s="55" t="s">
        <v>4</v>
      </c>
      <c r="C16" s="6" t="s">
        <v>9</v>
      </c>
      <c r="D16" s="1"/>
      <c r="E16" s="1"/>
      <c r="F16" s="7">
        <v>2486256</v>
      </c>
      <c r="G16" s="7">
        <f>F16*1.19/60</f>
        <v>49310.743999999992</v>
      </c>
      <c r="H16" s="8">
        <v>6217307</v>
      </c>
      <c r="I16" s="8">
        <f>H16*1.19/60</f>
        <v>123309.92216666667</v>
      </c>
      <c r="K16" s="7">
        <v>2841178</v>
      </c>
      <c r="L16" s="7">
        <f>K16*1.19/60</f>
        <v>56350.030333333329</v>
      </c>
      <c r="M16" s="8">
        <v>5143720</v>
      </c>
      <c r="N16" s="8">
        <f>M16*1.19/60</f>
        <v>102017.11333333333</v>
      </c>
      <c r="O16" s="1"/>
      <c r="P16" s="7">
        <v>2936346</v>
      </c>
      <c r="Q16" s="7">
        <f>P16*1.19/60</f>
        <v>58237.528999999995</v>
      </c>
      <c r="R16" s="8">
        <v>8255010</v>
      </c>
      <c r="S16" s="8">
        <f>R16*1.19/60</f>
        <v>163724.36500000002</v>
      </c>
      <c r="T16" s="21"/>
      <c r="U16" s="7">
        <v>3697242</v>
      </c>
      <c r="V16" s="7">
        <f>U16*1.19/60</f>
        <v>73328.632999999987</v>
      </c>
      <c r="W16" s="8">
        <v>9988184</v>
      </c>
      <c r="X16" s="8">
        <f>W16*1.19/60</f>
        <v>198098.98266666665</v>
      </c>
      <c r="Y16" s="1"/>
      <c r="Z16" s="7">
        <v>3820399</v>
      </c>
      <c r="AA16" s="7">
        <f>Z16*1.19/60</f>
        <v>75771.246833333324</v>
      </c>
      <c r="AB16" s="8">
        <v>7798941</v>
      </c>
      <c r="AC16" s="8">
        <f>AB16*1.19/60</f>
        <v>154678.99649999998</v>
      </c>
      <c r="AE16" s="7">
        <v>3828708</v>
      </c>
      <c r="AF16" s="7">
        <f>AE16*1.19/60</f>
        <v>75936.041999999987</v>
      </c>
      <c r="AG16" s="8">
        <v>9154042</v>
      </c>
      <c r="AH16" s="8">
        <f>AG16*1.19/60</f>
        <v>181555.1663333333</v>
      </c>
    </row>
    <row r="17" spans="2:34" ht="23">
      <c r="B17" s="55"/>
      <c r="C17" s="6" t="s">
        <v>10</v>
      </c>
      <c r="D17" s="1"/>
      <c r="E17" s="1"/>
      <c r="F17" s="7">
        <v>248578</v>
      </c>
      <c r="G17" s="7">
        <f>F17*1.19/60</f>
        <v>4930.1303333333335</v>
      </c>
      <c r="H17" s="8">
        <v>150311</v>
      </c>
      <c r="I17" s="8">
        <f>H17*1.19/60</f>
        <v>2981.1681666666668</v>
      </c>
      <c r="K17" s="7">
        <v>277750</v>
      </c>
      <c r="L17" s="7">
        <f>K17*1.19/60</f>
        <v>5508.708333333333</v>
      </c>
      <c r="M17" s="8">
        <v>179292</v>
      </c>
      <c r="N17" s="8">
        <f>M17*1.19/60</f>
        <v>3555.9579999999996</v>
      </c>
      <c r="O17" s="1"/>
      <c r="P17" s="7">
        <v>274978</v>
      </c>
      <c r="Q17" s="7">
        <f>P17*1.19/60</f>
        <v>5453.7303333333339</v>
      </c>
      <c r="R17" s="8">
        <v>58709</v>
      </c>
      <c r="S17" s="8">
        <f>R17*1.19/60</f>
        <v>1164.3951666666665</v>
      </c>
      <c r="T17" s="21"/>
      <c r="U17" s="7">
        <v>468420</v>
      </c>
      <c r="V17" s="7">
        <f>U17*1.19/60</f>
        <v>9290.3299999999981</v>
      </c>
      <c r="W17" s="8">
        <v>194390</v>
      </c>
      <c r="X17" s="8">
        <f>W17*1.19/60</f>
        <v>3855.4016666666662</v>
      </c>
      <c r="Y17" s="1"/>
      <c r="Z17" s="7">
        <v>290017</v>
      </c>
      <c r="AA17" s="7">
        <f>Z17*1.19/60</f>
        <v>5752.0038333333332</v>
      </c>
      <c r="AB17" s="8">
        <v>40047</v>
      </c>
      <c r="AC17" s="8">
        <f>AB17*1.19/60</f>
        <v>794.26549999999997</v>
      </c>
      <c r="AE17" s="7">
        <v>272369</v>
      </c>
      <c r="AF17" s="7">
        <f>AE17*1.19/60</f>
        <v>5401.9851666666664</v>
      </c>
      <c r="AG17" s="8">
        <v>94166</v>
      </c>
      <c r="AH17" s="8">
        <f>AG17*1.19/60</f>
        <v>1867.6256666666666</v>
      </c>
    </row>
    <row r="18" spans="2:34" ht="6" customHeight="1" thickBot="1">
      <c r="B18" s="11"/>
      <c r="C18" s="12"/>
      <c r="D18" s="1"/>
      <c r="E18" s="1"/>
      <c r="F18" s="7"/>
      <c r="G18" s="7"/>
      <c r="H18" s="8"/>
      <c r="I18" s="8"/>
      <c r="K18" s="7"/>
      <c r="L18" s="7"/>
      <c r="M18" s="8"/>
      <c r="N18" s="8"/>
      <c r="O18" s="1"/>
      <c r="P18" s="14"/>
      <c r="Q18" s="15"/>
      <c r="R18" s="16"/>
      <c r="S18" s="16"/>
      <c r="T18" s="21"/>
      <c r="U18" s="15"/>
      <c r="V18" s="15"/>
      <c r="W18" s="16"/>
      <c r="X18" s="16"/>
      <c r="Y18" s="1"/>
      <c r="Z18" s="15"/>
      <c r="AA18" s="15"/>
      <c r="AB18" s="16"/>
      <c r="AC18" s="16"/>
      <c r="AE18" s="15"/>
      <c r="AF18" s="15"/>
      <c r="AG18" s="16"/>
      <c r="AH18" s="16"/>
    </row>
    <row r="19" spans="2:34" ht="24" thickTop="1">
      <c r="B19" s="11"/>
      <c r="C19" s="17" t="s">
        <v>17</v>
      </c>
      <c r="D19" s="1"/>
      <c r="E19" s="1"/>
      <c r="F19" s="7">
        <f>SUM(F16:F17)</f>
        <v>2734834</v>
      </c>
      <c r="G19" s="7">
        <f>SUM(G16:G17)</f>
        <v>54240.874333333326</v>
      </c>
      <c r="H19" s="8">
        <f>SUM(H16:H17)</f>
        <v>6367618</v>
      </c>
      <c r="I19" s="8">
        <f>SUM(I16:I17)</f>
        <v>126291.09033333334</v>
      </c>
      <c r="K19" s="7">
        <f>SUM(K16:K17)</f>
        <v>3118928</v>
      </c>
      <c r="L19" s="7">
        <f>SUM(L16:L17)</f>
        <v>61858.738666666664</v>
      </c>
      <c r="M19" s="8">
        <f>SUM(M16:M17)</f>
        <v>5323012</v>
      </c>
      <c r="N19" s="8">
        <f>SUM(N16:N17)</f>
        <v>105573.07133333333</v>
      </c>
      <c r="O19" s="1"/>
      <c r="P19" s="22">
        <f>SUM(P16:P17)</f>
        <v>3211324</v>
      </c>
      <c r="Q19" s="22">
        <f>SUM(Q16:Q17)</f>
        <v>63691.259333333328</v>
      </c>
      <c r="R19" s="23">
        <f>SUM(R16:R17)</f>
        <v>8313719</v>
      </c>
      <c r="S19" s="23">
        <f>SUM(S16:S17)</f>
        <v>164888.76016666667</v>
      </c>
      <c r="T19" s="17"/>
      <c r="U19" s="22">
        <f>SUM(U16:U17)</f>
        <v>4165662</v>
      </c>
      <c r="V19" s="22">
        <f>SUM(V16:V17)</f>
        <v>82618.962999999989</v>
      </c>
      <c r="W19" s="23">
        <f>SUM(W16:W17)</f>
        <v>10182574</v>
      </c>
      <c r="X19" s="23">
        <f>SUM(X16:X17)</f>
        <v>201954.38433333332</v>
      </c>
      <c r="Y19" s="1"/>
      <c r="Z19" s="22">
        <f>SUM(Z16:Z17)</f>
        <v>4110416</v>
      </c>
      <c r="AA19" s="22">
        <f>SUM(AA16:AA17)</f>
        <v>81523.25066666666</v>
      </c>
      <c r="AB19" s="23">
        <f>SUM(AB16:AB17)</f>
        <v>7838988</v>
      </c>
      <c r="AC19" s="23">
        <f>SUM(AC16:AC17)</f>
        <v>155473.26199999999</v>
      </c>
      <c r="AE19" s="22">
        <f>SUM(AE16:AE17)</f>
        <v>4101077</v>
      </c>
      <c r="AF19" s="22">
        <f>SUM(AF16:AF17)</f>
        <v>81338.027166666652</v>
      </c>
      <c r="AG19" s="23">
        <f>SUM(AG16:AG17)</f>
        <v>9248208</v>
      </c>
      <c r="AH19" s="23">
        <f>SUM(AH16:AH17)</f>
        <v>183422.79199999996</v>
      </c>
    </row>
    <row r="20" spans="2:34" ht="23">
      <c r="B20" s="11"/>
      <c r="C20" s="21"/>
      <c r="D20" s="1"/>
      <c r="E20" s="1"/>
      <c r="F20" s="22"/>
      <c r="G20" s="22"/>
      <c r="H20" s="23"/>
      <c r="I20" s="23"/>
      <c r="J20" s="46"/>
      <c r="K20" s="22"/>
      <c r="L20" s="22"/>
      <c r="M20" s="23"/>
      <c r="N20" s="23"/>
      <c r="O20" s="1"/>
      <c r="P20" s="22"/>
      <c r="Q20" s="22"/>
      <c r="R20" s="23"/>
      <c r="S20" s="23"/>
      <c r="T20" s="21"/>
      <c r="U20" s="22"/>
      <c r="V20" s="22"/>
      <c r="W20" s="23"/>
      <c r="X20" s="23"/>
      <c r="Y20" s="1"/>
      <c r="Z20" s="22"/>
      <c r="AA20" s="22"/>
      <c r="AB20" s="23"/>
      <c r="AC20" s="23"/>
      <c r="AE20" s="22"/>
      <c r="AF20" s="22"/>
      <c r="AG20" s="23"/>
      <c r="AH20" s="23"/>
    </row>
    <row r="21" spans="2:34" ht="23">
      <c r="B21" s="21"/>
      <c r="C21" s="21"/>
      <c r="D21" s="1"/>
      <c r="E21" s="1"/>
      <c r="F21" s="22"/>
      <c r="G21" s="22"/>
      <c r="H21" s="23"/>
      <c r="I21" s="23"/>
      <c r="J21" s="46"/>
      <c r="K21" s="22"/>
      <c r="L21" s="22"/>
      <c r="M21" s="23"/>
      <c r="N21" s="23"/>
      <c r="O21" s="1"/>
      <c r="P21" s="24"/>
      <c r="Q21" s="24"/>
      <c r="R21" s="25"/>
      <c r="S21" s="25"/>
      <c r="T21" s="21"/>
      <c r="U21" s="24"/>
      <c r="V21" s="24"/>
      <c r="W21" s="25"/>
      <c r="X21" s="25"/>
      <c r="Y21" s="1"/>
      <c r="Z21" s="24"/>
      <c r="AA21" s="24"/>
      <c r="AB21" s="25"/>
      <c r="AC21" s="25"/>
      <c r="AE21" s="24"/>
      <c r="AF21" s="24"/>
      <c r="AG21" s="25"/>
      <c r="AH21" s="25"/>
    </row>
    <row r="22" spans="2:34" ht="23">
      <c r="B22" s="55" t="s">
        <v>5</v>
      </c>
      <c r="C22" s="6" t="s">
        <v>11</v>
      </c>
      <c r="D22" s="1"/>
      <c r="E22" s="1"/>
      <c r="F22" s="7">
        <v>3498873</v>
      </c>
      <c r="G22" s="7">
        <f>F22*2.6/60</f>
        <v>151617.83000000002</v>
      </c>
      <c r="H22" s="8">
        <v>20911057</v>
      </c>
      <c r="I22" s="8">
        <f>H22*2.6/60</f>
        <v>906145.80333333334</v>
      </c>
      <c r="K22" s="7">
        <v>3854017</v>
      </c>
      <c r="L22" s="7">
        <f>K22*2.6/60</f>
        <v>167007.40333333335</v>
      </c>
      <c r="M22" s="8">
        <v>22996733</v>
      </c>
      <c r="N22" s="8">
        <f>M22*2.6/60</f>
        <v>996525.0966666668</v>
      </c>
      <c r="O22" s="1"/>
      <c r="P22" s="7">
        <v>1589929</v>
      </c>
      <c r="Q22" s="7">
        <f>P22*2.6/60</f>
        <v>68896.92333333334</v>
      </c>
      <c r="R22" s="8">
        <v>18973429</v>
      </c>
      <c r="S22" s="8">
        <f>R22*2.6/60</f>
        <v>822181.92333333334</v>
      </c>
      <c r="T22" s="21"/>
      <c r="U22" s="7">
        <v>2560031</v>
      </c>
      <c r="V22" s="7">
        <f>U22*2.6/60</f>
        <v>110934.67666666668</v>
      </c>
      <c r="W22" s="8">
        <v>19079687</v>
      </c>
      <c r="X22" s="8">
        <f>W22*2.6/60</f>
        <v>826786.43666666676</v>
      </c>
      <c r="Y22" s="1"/>
      <c r="Z22" s="7">
        <v>3146756</v>
      </c>
      <c r="AA22" s="7">
        <f>Z22*2.6/60</f>
        <v>136359.42666666667</v>
      </c>
      <c r="AB22" s="8">
        <v>22031333</v>
      </c>
      <c r="AC22" s="8">
        <f>AB22*2.6/60</f>
        <v>954691.0966666668</v>
      </c>
      <c r="AE22" s="7">
        <v>3339772</v>
      </c>
      <c r="AF22" s="7">
        <f>AE22*2.6/60</f>
        <v>144723.45333333334</v>
      </c>
      <c r="AG22" s="8">
        <v>22722569</v>
      </c>
      <c r="AH22" s="8">
        <f>AG22*2.6/60</f>
        <v>984644.65666666662</v>
      </c>
    </row>
    <row r="23" spans="2:34" ht="23">
      <c r="B23" s="55"/>
      <c r="C23" s="6" t="s">
        <v>12</v>
      </c>
      <c r="D23" s="1"/>
      <c r="E23" s="1"/>
      <c r="F23" s="7">
        <v>128234</v>
      </c>
      <c r="G23" s="7">
        <f>F23*2.6/60</f>
        <v>5556.8066666666673</v>
      </c>
      <c r="H23" s="8">
        <v>15260</v>
      </c>
      <c r="I23" s="8">
        <f>H23*2.6/60</f>
        <v>661.26666666666665</v>
      </c>
      <c r="K23" s="7">
        <v>99720</v>
      </c>
      <c r="L23" s="7">
        <f>K23*2.6/60</f>
        <v>4321.2</v>
      </c>
      <c r="M23" s="8">
        <v>24723</v>
      </c>
      <c r="N23" s="8">
        <f>M23*2.6/60</f>
        <v>1071.3300000000002</v>
      </c>
      <c r="O23" s="1"/>
      <c r="P23" s="7">
        <v>162907</v>
      </c>
      <c r="Q23" s="7">
        <f>P23*2.6/60</f>
        <v>7059.3033333333333</v>
      </c>
      <c r="R23" s="8">
        <v>123421</v>
      </c>
      <c r="S23" s="8">
        <f>R23*2.6/60</f>
        <v>5348.2433333333338</v>
      </c>
      <c r="T23" s="21"/>
      <c r="U23" s="7">
        <v>101558</v>
      </c>
      <c r="V23" s="7">
        <f>U23*2.6/60</f>
        <v>4400.8466666666664</v>
      </c>
      <c r="W23" s="8">
        <v>98937</v>
      </c>
      <c r="X23" s="8">
        <f>W23*2.6/60</f>
        <v>4287.2700000000004</v>
      </c>
      <c r="Y23" s="1"/>
      <c r="Z23" s="7">
        <v>85211</v>
      </c>
      <c r="AA23" s="7">
        <f>Z23*2.6/60</f>
        <v>3692.4766666666669</v>
      </c>
      <c r="AB23" s="8">
        <v>34177</v>
      </c>
      <c r="AC23" s="8">
        <f>AB23*2.6/60</f>
        <v>1481.0033333333333</v>
      </c>
      <c r="AE23" s="7">
        <v>104137</v>
      </c>
      <c r="AF23" s="7">
        <f>AE23*2.6/60</f>
        <v>4512.6033333333335</v>
      </c>
      <c r="AG23" s="8">
        <v>21836</v>
      </c>
      <c r="AH23" s="8">
        <f>AG23*2.6/60</f>
        <v>946.22666666666669</v>
      </c>
    </row>
    <row r="24" spans="2:34" ht="23">
      <c r="B24" s="55"/>
      <c r="C24" s="6" t="s">
        <v>22</v>
      </c>
      <c r="D24" s="1"/>
      <c r="E24" s="1"/>
      <c r="F24" s="7">
        <v>409302</v>
      </c>
      <c r="G24" s="7">
        <f>F24*2.9/60</f>
        <v>19782.93</v>
      </c>
      <c r="H24" s="8">
        <v>293763</v>
      </c>
      <c r="I24" s="8">
        <f>H24*2.9/60</f>
        <v>14198.545</v>
      </c>
      <c r="K24" s="7">
        <v>413286</v>
      </c>
      <c r="L24" s="7">
        <f>K24*2.9/60</f>
        <v>19975.489999999998</v>
      </c>
      <c r="M24" s="8">
        <v>194529</v>
      </c>
      <c r="N24" s="8">
        <f>M24*2.9/60</f>
        <v>9402.2349999999988</v>
      </c>
      <c r="O24" s="1"/>
      <c r="P24" s="7">
        <v>589767</v>
      </c>
      <c r="Q24" s="7">
        <f>P24*2.6/60</f>
        <v>25556.57</v>
      </c>
      <c r="R24" s="8">
        <v>100967</v>
      </c>
      <c r="S24" s="8">
        <f>R24*2.6/60</f>
        <v>4375.2366666666667</v>
      </c>
      <c r="T24" s="21"/>
      <c r="U24" s="7">
        <v>551285</v>
      </c>
      <c r="V24" s="7">
        <f>U24*2.6/60</f>
        <v>23889.016666666666</v>
      </c>
      <c r="W24" s="8">
        <v>63375</v>
      </c>
      <c r="X24" s="8">
        <f>W24*2.6/60</f>
        <v>2746.25</v>
      </c>
      <c r="Y24" s="1"/>
      <c r="Z24" s="7">
        <v>316343</v>
      </c>
      <c r="AA24" s="7">
        <f>Z24*2.6/60</f>
        <v>13708.196666666667</v>
      </c>
      <c r="AB24" s="8">
        <v>114621</v>
      </c>
      <c r="AC24" s="8">
        <f>AB24*2.6/60</f>
        <v>4966.9100000000008</v>
      </c>
      <c r="AE24" s="7">
        <v>125018</v>
      </c>
      <c r="AF24" s="7">
        <f>AE24*2.6/60</f>
        <v>5417.4466666666667</v>
      </c>
      <c r="AG24" s="8">
        <v>233062</v>
      </c>
      <c r="AH24" s="8">
        <f>AG24*2.6/60</f>
        <v>10099.353333333334</v>
      </c>
    </row>
    <row r="25" spans="2:34" ht="23">
      <c r="B25" s="55"/>
      <c r="C25" s="6" t="s">
        <v>13</v>
      </c>
      <c r="D25" s="1"/>
      <c r="E25" s="1"/>
      <c r="F25" s="7">
        <v>4360132</v>
      </c>
      <c r="G25" s="7">
        <f>F25*2.6/60</f>
        <v>188939.05333333334</v>
      </c>
      <c r="H25" s="8">
        <v>2005345</v>
      </c>
      <c r="I25" s="8">
        <f>H25*2.6/60</f>
        <v>86898.28333333334</v>
      </c>
      <c r="K25" s="7">
        <v>4020000</v>
      </c>
      <c r="L25" s="7">
        <f>K25*2.6/60</f>
        <v>174200</v>
      </c>
      <c r="M25" s="8">
        <v>1684561</v>
      </c>
      <c r="N25" s="8">
        <f>M25*2.6/60</f>
        <v>72997.643333333341</v>
      </c>
      <c r="O25" s="1"/>
      <c r="P25" s="7">
        <v>2956209</v>
      </c>
      <c r="Q25" s="7">
        <f>P25*2.6/60</f>
        <v>128102.39</v>
      </c>
      <c r="R25" s="8">
        <v>1457376</v>
      </c>
      <c r="S25" s="8">
        <f>R25*2.6/60</f>
        <v>63152.959999999999</v>
      </c>
      <c r="T25" s="21"/>
      <c r="U25" s="7">
        <v>3373369</v>
      </c>
      <c r="V25" s="7">
        <f>U25*2.6/60</f>
        <v>146179.32333333333</v>
      </c>
      <c r="W25" s="8">
        <v>1770812</v>
      </c>
      <c r="X25" s="8">
        <f>W25*2.6/60</f>
        <v>76735.186666666676</v>
      </c>
      <c r="Y25" s="1"/>
      <c r="Z25" s="7">
        <v>3114341</v>
      </c>
      <c r="AA25" s="7">
        <f>Z25*2.6/60</f>
        <v>134954.77666666667</v>
      </c>
      <c r="AB25" s="8">
        <v>1600224</v>
      </c>
      <c r="AC25" s="8">
        <f>AB25*2.6/60</f>
        <v>69343.040000000008</v>
      </c>
      <c r="AE25" s="7">
        <v>2332177</v>
      </c>
      <c r="AF25" s="7">
        <f>AE25*2.6/60</f>
        <v>101061.00333333334</v>
      </c>
      <c r="AG25" s="8">
        <v>782372</v>
      </c>
      <c r="AH25" s="8">
        <f>AG25*2.6/60</f>
        <v>33902.786666666667</v>
      </c>
    </row>
    <row r="26" spans="2:34" ht="28" customHeight="1" thickBot="1">
      <c r="B26" s="11"/>
      <c r="C26" s="12"/>
      <c r="D26" s="1"/>
      <c r="E26" s="1"/>
      <c r="F26" s="47"/>
      <c r="G26" s="47"/>
      <c r="H26" s="48"/>
      <c r="I26" s="48"/>
      <c r="J26" s="49"/>
      <c r="K26" s="47"/>
      <c r="L26" s="47"/>
      <c r="M26" s="48"/>
      <c r="N26" s="48"/>
      <c r="O26" s="1"/>
      <c r="P26" s="14"/>
      <c r="Q26" s="15"/>
      <c r="R26" s="16"/>
      <c r="S26" s="16"/>
      <c r="T26" s="21"/>
      <c r="U26" s="15"/>
      <c r="V26" s="15"/>
      <c r="W26" s="16"/>
      <c r="X26" s="16"/>
      <c r="Y26" s="1"/>
      <c r="Z26" s="15"/>
      <c r="AA26" s="15"/>
      <c r="AB26" s="16"/>
      <c r="AC26" s="16"/>
      <c r="AE26" s="15"/>
      <c r="AF26" s="15"/>
      <c r="AG26" s="16"/>
      <c r="AH26" s="16"/>
    </row>
    <row r="27" spans="2:34" ht="24" thickTop="1">
      <c r="B27" s="11"/>
      <c r="C27" s="17" t="s">
        <v>18</v>
      </c>
      <c r="D27" s="1"/>
      <c r="E27" s="1"/>
      <c r="F27" s="22">
        <f>SUM(F22:F25)</f>
        <v>8396541</v>
      </c>
      <c r="G27" s="22">
        <f>SUM(G22:G25)</f>
        <v>365896.62</v>
      </c>
      <c r="H27" s="23">
        <f>SUM(H22:H25)</f>
        <v>23225425</v>
      </c>
      <c r="I27" s="23">
        <f>SUM(I22:I25)</f>
        <v>1007903.8983333334</v>
      </c>
      <c r="J27" s="46"/>
      <c r="K27" s="22">
        <f>SUM(K22:K25)</f>
        <v>8387023</v>
      </c>
      <c r="L27" s="22">
        <f>SUM(L22:L25)</f>
        <v>365504.09333333338</v>
      </c>
      <c r="M27" s="23">
        <f>SUM(M22:M25)</f>
        <v>24900546</v>
      </c>
      <c r="N27" s="23">
        <f>SUM(N22:N25)</f>
        <v>1079996.3050000002</v>
      </c>
      <c r="O27" s="1"/>
      <c r="P27" s="22">
        <f>SUM(P22:P25)</f>
        <v>5298812</v>
      </c>
      <c r="Q27" s="22">
        <f>SUM(Q22:Q25)</f>
        <v>229615.18666666665</v>
      </c>
      <c r="R27" s="23">
        <f>SUM(R22:R25)</f>
        <v>20655193</v>
      </c>
      <c r="S27" s="23">
        <f>SUM(S22:S25)</f>
        <v>895058.36333333328</v>
      </c>
      <c r="T27" s="17"/>
      <c r="U27" s="22">
        <f>SUM(U22:U25)</f>
        <v>6586243</v>
      </c>
      <c r="V27" s="22">
        <f>SUM(V22:V25)</f>
        <v>285403.86333333334</v>
      </c>
      <c r="W27" s="23">
        <f>SUM(W22:W25)</f>
        <v>21012811</v>
      </c>
      <c r="X27" s="23">
        <f>SUM(X22:X25)</f>
        <v>910555.14333333343</v>
      </c>
      <c r="Y27" s="1"/>
      <c r="Z27" s="22">
        <f>SUM(Z22:Z25)</f>
        <v>6662651</v>
      </c>
      <c r="AA27" s="22">
        <f>SUM(AA22:AA25)</f>
        <v>288714.87666666665</v>
      </c>
      <c r="AB27" s="23">
        <f>SUM(AB22:AB25)</f>
        <v>23780355</v>
      </c>
      <c r="AC27" s="23">
        <f>SUM(AC22:AC25)</f>
        <v>1030482.0500000002</v>
      </c>
      <c r="AE27" s="22">
        <f>SUM(AE22:AE25)</f>
        <v>5901104</v>
      </c>
      <c r="AF27" s="22">
        <f>SUM(AF22:AF25)</f>
        <v>255714.50666666665</v>
      </c>
      <c r="AG27" s="23">
        <f>SUM(AG22:AG25)</f>
        <v>23759839</v>
      </c>
      <c r="AH27" s="23">
        <f>SUM(AH22:AH25)</f>
        <v>1029593.0233333333</v>
      </c>
    </row>
    <row r="28" spans="2:34" ht="23">
      <c r="B28" s="11"/>
      <c r="C28" s="21"/>
      <c r="D28" s="1"/>
      <c r="E28" s="1"/>
      <c r="F28" s="45"/>
      <c r="G28" s="45"/>
      <c r="H28" s="45"/>
      <c r="I28" s="45"/>
      <c r="O28" s="1"/>
    </row>
    <row r="29" spans="2:34" ht="23">
      <c r="B29" s="1"/>
      <c r="C29" s="1"/>
      <c r="D29" s="1"/>
      <c r="E29" s="1"/>
      <c r="N29" s="1"/>
      <c r="O29" s="1"/>
    </row>
    <row r="30" spans="2:34" ht="24" thickBot="1">
      <c r="B30" s="1"/>
      <c r="C30" s="17" t="s">
        <v>19</v>
      </c>
      <c r="D30" s="1"/>
      <c r="E30" s="1"/>
      <c r="F30" s="43">
        <f>F27+F19+F13</f>
        <v>71601113</v>
      </c>
      <c r="G30" s="44">
        <f>G27+G19+G13</f>
        <v>1427966.4609999999</v>
      </c>
      <c r="H30" s="44">
        <f>H27+H19+H13</f>
        <v>201758859</v>
      </c>
      <c r="I30" s="44">
        <f>I27+I19+I13</f>
        <v>4003625.2553333333</v>
      </c>
      <c r="K30" s="43">
        <f>K27+K19+K13</f>
        <v>97361987</v>
      </c>
      <c r="L30" s="44">
        <f>L27+L19+L13</f>
        <v>1858296.7653333335</v>
      </c>
      <c r="M30" s="44">
        <f>M27+M19+M13</f>
        <v>132618320</v>
      </c>
      <c r="N30" s="44">
        <f>N27+N19+N13</f>
        <v>2892148.7430000002</v>
      </c>
      <c r="O30" s="1"/>
      <c r="P30" s="26">
        <f>P27+P19+P13</f>
        <v>101168473</v>
      </c>
      <c r="Q30" s="27">
        <f>Q27+Q19+Q13</f>
        <v>1837612.0626666667</v>
      </c>
      <c r="R30" s="27">
        <f>R27+R19+R13</f>
        <v>125653440</v>
      </c>
      <c r="S30" s="27">
        <f>S27+S19+S13</f>
        <v>2671355.9234999996</v>
      </c>
      <c r="U30" s="26">
        <f>U27+U19+U13</f>
        <v>180909195</v>
      </c>
      <c r="V30" s="27">
        <f>V27+V19+V13</f>
        <v>3203977.6596666668</v>
      </c>
      <c r="W30" s="27">
        <f>W27+W19+W13</f>
        <v>136939047</v>
      </c>
      <c r="X30" s="27">
        <f>X27+X19+X13</f>
        <v>2874903.8943333337</v>
      </c>
      <c r="Z30" s="26">
        <f>Z27+Z19+Z13</f>
        <v>113055016</v>
      </c>
      <c r="AA30" s="27">
        <f>AA27+AA19+AA13</f>
        <v>2074937.2773333332</v>
      </c>
      <c r="AB30" s="27">
        <f>AB27+AB19+AB13</f>
        <v>153023139</v>
      </c>
      <c r="AC30" s="27">
        <f>AC27+AC19+AC13</f>
        <v>3209351.9120000005</v>
      </c>
      <c r="AE30" s="26">
        <f>AE27+AE19+AE13</f>
        <v>102480605</v>
      </c>
      <c r="AF30" s="27">
        <f>AF27+AF19+AF13</f>
        <v>1878359.6004999999</v>
      </c>
      <c r="AG30" s="27">
        <f>AG27+AG19+AG13</f>
        <v>167095263</v>
      </c>
      <c r="AH30" s="27">
        <f>AH27+AH19+AH13</f>
        <v>3447802.7486666664</v>
      </c>
    </row>
    <row r="31" spans="2:34" ht="24" thickTop="1">
      <c r="B31" s="1"/>
      <c r="C31" s="1"/>
      <c r="D31" s="1"/>
      <c r="E31" s="1"/>
      <c r="F31" s="1"/>
      <c r="G31" s="1"/>
      <c r="H31" s="1"/>
      <c r="I31" s="1"/>
      <c r="N31" s="1"/>
      <c r="O31" s="1"/>
    </row>
    <row r="32" spans="2:34" ht="23">
      <c r="B32" s="1"/>
      <c r="C32" s="1"/>
      <c r="D32" s="1"/>
      <c r="E32" s="1"/>
      <c r="F32" s="1"/>
      <c r="G32" s="1"/>
      <c r="H32" s="1"/>
      <c r="I32" s="1"/>
      <c r="N32" s="1"/>
      <c r="O32" s="1"/>
    </row>
    <row r="33" spans="2:29" ht="23">
      <c r="B33" s="1"/>
      <c r="C33" s="1"/>
      <c r="D33" s="1"/>
      <c r="E33" s="1"/>
      <c r="F33" s="1"/>
      <c r="G33" s="1"/>
      <c r="H33" s="1"/>
      <c r="I33" s="1"/>
      <c r="N33" s="1"/>
      <c r="O33" s="1"/>
    </row>
    <row r="34" spans="2:29" ht="23">
      <c r="B34" s="1"/>
      <c r="C34" s="1"/>
      <c r="D34" s="1"/>
      <c r="E34" s="1"/>
      <c r="F34" s="1"/>
      <c r="G34" s="1"/>
      <c r="H34" s="1"/>
      <c r="I34" s="1"/>
      <c r="N34" s="1"/>
      <c r="O34" s="1"/>
      <c r="P34" s="59" t="s">
        <v>25</v>
      </c>
      <c r="Q34" s="59"/>
      <c r="R34" s="59"/>
      <c r="S34" s="59"/>
      <c r="U34" s="59" t="s">
        <v>29</v>
      </c>
      <c r="V34" s="59"/>
      <c r="W34" s="59"/>
      <c r="X34" s="59"/>
      <c r="Z34" s="59" t="s">
        <v>34</v>
      </c>
      <c r="AA34" s="59"/>
      <c r="AB34" s="59"/>
      <c r="AC34" s="59"/>
    </row>
    <row r="35" spans="2:29" ht="23">
      <c r="B35" s="1"/>
      <c r="C35" s="1"/>
    </row>
    <row r="36" spans="2:29" ht="23">
      <c r="Q36" s="1"/>
      <c r="R36" s="1"/>
      <c r="V36" s="1"/>
      <c r="W36" s="1"/>
      <c r="AA36" s="1"/>
      <c r="AB36" s="1"/>
    </row>
    <row r="37" spans="2:29" ht="23">
      <c r="D37" s="29"/>
      <c r="E37" s="42"/>
      <c r="F37" s="42"/>
      <c r="G37" s="42"/>
      <c r="H37" s="42"/>
      <c r="I37" s="42"/>
      <c r="N37" s="42"/>
      <c r="O37" s="42"/>
      <c r="P37" s="32"/>
      <c r="Q37" s="29" t="s">
        <v>20</v>
      </c>
      <c r="R37" s="29" t="s">
        <v>21</v>
      </c>
      <c r="S37" s="32"/>
      <c r="U37" s="36"/>
      <c r="V37" s="35" t="s">
        <v>20</v>
      </c>
      <c r="W37" s="35" t="s">
        <v>21</v>
      </c>
      <c r="X37" s="36"/>
      <c r="Z37" s="40"/>
      <c r="AA37" s="51" t="s">
        <v>20</v>
      </c>
      <c r="AB37" s="51" t="s">
        <v>21</v>
      </c>
      <c r="AC37" s="40"/>
    </row>
    <row r="38" spans="2:29" ht="23">
      <c r="L38" s="55" t="s">
        <v>3</v>
      </c>
      <c r="M38" s="6" t="s">
        <v>6</v>
      </c>
      <c r="N38" s="52"/>
      <c r="Q38" s="9">
        <f>(V8/Q8)-1</f>
        <v>1.6369994440444722</v>
      </c>
      <c r="R38" s="9">
        <f>(X8/S8)-1</f>
        <v>3.0259663518421513</v>
      </c>
      <c r="V38" s="10">
        <f>(AA8/V8)-1</f>
        <v>-0.41138283063558256</v>
      </c>
      <c r="W38" s="10">
        <f>(AC8/X8)-1</f>
        <v>-0.12069918231353205</v>
      </c>
      <c r="AA38" s="10">
        <f>(AF8/AA8)-1</f>
        <v>-6.2996232125401841E-2</v>
      </c>
      <c r="AB38" s="10">
        <f>(AH8/AC8)-1</f>
        <v>-0.173425319072252</v>
      </c>
    </row>
    <row r="39" spans="2:29" ht="23">
      <c r="L39" s="55"/>
      <c r="M39" s="6" t="s">
        <v>7</v>
      </c>
      <c r="N39" s="52"/>
      <c r="Q39" s="9">
        <f>(V9/Q9)-1</f>
        <v>0.41756917243866609</v>
      </c>
      <c r="R39" s="10">
        <f>(X9/S9)-1</f>
        <v>-0.11063981653324872</v>
      </c>
      <c r="V39" s="10">
        <f>(AA9/V9)-1</f>
        <v>-0.75322883144907216</v>
      </c>
      <c r="W39" s="9">
        <f>(AC9/X9)-1</f>
        <v>0.27083499427582813</v>
      </c>
      <c r="AA39" s="10">
        <f>(AF9/AA9)-1</f>
        <v>-0.1330598463977003</v>
      </c>
      <c r="AB39" s="9">
        <f>(AH9/AC9)-1</f>
        <v>0.18981728512121565</v>
      </c>
    </row>
    <row r="40" spans="2:29" ht="23">
      <c r="L40" s="55"/>
      <c r="M40" s="6" t="s">
        <v>8</v>
      </c>
      <c r="N40" s="52"/>
      <c r="Q40" s="9">
        <f>(V10/Q10)-1</f>
        <v>0.70822339911914822</v>
      </c>
      <c r="R40" s="10">
        <f>(X10/S10)-1</f>
        <v>-2.9543521118690297E-2</v>
      </c>
      <c r="V40" s="10">
        <f>(AA10/V10)-1</f>
        <v>-0.39980643538597971</v>
      </c>
      <c r="W40" s="9">
        <f>(AC10/X10)-1</f>
        <v>1.340185624032153E-2</v>
      </c>
      <c r="AA40" s="10">
        <f>(AF10/AA10)-1</f>
        <v>-1.5485791370597357E-2</v>
      </c>
      <c r="AB40" s="9">
        <f>(AH10/AC10)-1</f>
        <v>-1.6151044709507012E-3</v>
      </c>
    </row>
    <row r="41" spans="2:29" ht="23">
      <c r="L41" s="55"/>
      <c r="M41" s="6" t="s">
        <v>24</v>
      </c>
      <c r="N41" s="52"/>
      <c r="Q41" s="9">
        <f>(V11/Q11)-1</f>
        <v>0.77458412434211499</v>
      </c>
      <c r="R41" s="1"/>
      <c r="V41" s="10">
        <f>(AA11/V11)-1</f>
        <v>-0.20651834164820593</v>
      </c>
      <c r="W41" s="1"/>
      <c r="AA41" s="10">
        <f>(AF11/AA11)-1</f>
        <v>-0.11329761378561831</v>
      </c>
      <c r="AB41" s="1"/>
    </row>
    <row r="42" spans="2:29" ht="23">
      <c r="Q42" s="1"/>
      <c r="R42" s="1"/>
      <c r="V42" s="1"/>
      <c r="W42" s="1"/>
      <c r="AA42" s="1"/>
      <c r="AB42" s="1"/>
    </row>
    <row r="43" spans="2:29" ht="23">
      <c r="M43" s="17" t="s">
        <v>16</v>
      </c>
      <c r="Q43" s="20">
        <f>(V13/Q13)-1</f>
        <v>0.83639481895730561</v>
      </c>
      <c r="R43" s="28">
        <f>(X13/S13)-1</f>
        <v>9.3697866529379059E-2</v>
      </c>
      <c r="V43" s="39">
        <f>(AA13/V13)-1</f>
        <v>-0.39889763759166597</v>
      </c>
      <c r="W43" s="28">
        <f>(AC13/X13)-1</f>
        <v>0.14809524943442942</v>
      </c>
      <c r="AA43" s="39">
        <f>(AF13/AA13)-1</f>
        <v>-9.5848046462235437E-2</v>
      </c>
      <c r="AB43" s="28">
        <f>(AH13/AC13)-1</f>
        <v>0.10447301005316167</v>
      </c>
    </row>
    <row r="44" spans="2:29" ht="23">
      <c r="Q44" s="1"/>
      <c r="R44" s="1"/>
      <c r="V44" s="1"/>
      <c r="W44" s="1"/>
      <c r="AA44" s="1"/>
      <c r="AB44" s="1"/>
    </row>
    <row r="45" spans="2:29" ht="23">
      <c r="Q45" s="1"/>
      <c r="R45" s="1"/>
      <c r="V45" s="1"/>
      <c r="W45" s="1"/>
      <c r="AA45" s="1"/>
      <c r="AB45" s="1"/>
    </row>
    <row r="46" spans="2:29" ht="23">
      <c r="L46" s="55" t="s">
        <v>4</v>
      </c>
      <c r="M46" s="6" t="s">
        <v>26</v>
      </c>
      <c r="N46" s="52"/>
      <c r="Q46" s="9">
        <f>(V16/Q16)-1</f>
        <v>0.25913022511652217</v>
      </c>
      <c r="R46" s="9">
        <f>(X16/S16)-1</f>
        <v>0.20995419751157152</v>
      </c>
      <c r="V46" s="9">
        <f>(AA16/V16)-1</f>
        <v>3.3310505506537025E-2</v>
      </c>
      <c r="W46" s="10">
        <f>(AC16/X16)-1</f>
        <v>-0.21918328697188605</v>
      </c>
      <c r="AA46" s="9">
        <f>(AF16/AA16)-1</f>
        <v>2.1749037207894339E-3</v>
      </c>
      <c r="AB46" s="9">
        <f>(AH16/AC16)-1</f>
        <v>0.17375448794906889</v>
      </c>
    </row>
    <row r="47" spans="2:29" ht="23">
      <c r="L47" s="55"/>
      <c r="M47" s="6" t="s">
        <v>10</v>
      </c>
      <c r="N47" s="52"/>
      <c r="Q47" s="9">
        <f>(V17/Q17)-1</f>
        <v>0.70348173308410078</v>
      </c>
      <c r="R47" s="9">
        <f>(X17/S17)-1</f>
        <v>2.3110766662692264</v>
      </c>
      <c r="V47" s="10">
        <f>(AA17/V17)-1</f>
        <v>-0.38086119294650089</v>
      </c>
      <c r="W47" s="10">
        <f>(AC17/X17)-1</f>
        <v>-0.79398631616852722</v>
      </c>
      <c r="AA47" s="10">
        <f>(AF17/AA17)-1</f>
        <v>-6.0851605250726748E-2</v>
      </c>
      <c r="AB47" s="9">
        <f>(AH17/AC17)-1</f>
        <v>1.3513871201338428</v>
      </c>
    </row>
    <row r="48" spans="2:29" ht="23">
      <c r="Q48" s="1"/>
      <c r="R48" s="1"/>
      <c r="V48" s="1"/>
      <c r="W48" s="1"/>
      <c r="AA48" s="1"/>
      <c r="AB48" s="1"/>
    </row>
    <row r="49" spans="12:28" ht="23">
      <c r="M49" s="17" t="s">
        <v>17</v>
      </c>
      <c r="Q49" s="28">
        <f>(V19/Q19)-1</f>
        <v>0.2971789828743534</v>
      </c>
      <c r="R49" s="53">
        <f>(X19/S19)-1</f>
        <v>0.22479169671238575</v>
      </c>
      <c r="V49" s="31">
        <f>(AA19/V19)-1</f>
        <v>-1.3262237790776066E-2</v>
      </c>
      <c r="W49" s="33">
        <f>(AC19/X19)-1</f>
        <v>-0.23015653998684416</v>
      </c>
      <c r="AA49" s="28">
        <f>(AF19/AA19)-1</f>
        <v>-2.2720328064118611E-3</v>
      </c>
      <c r="AB49" s="41">
        <f>(AH19/AC19)-1</f>
        <v>0.17977065406912196</v>
      </c>
    </row>
    <row r="50" spans="12:28" ht="23">
      <c r="Q50" s="1"/>
      <c r="R50" s="1"/>
      <c r="V50" s="1"/>
      <c r="W50" s="1"/>
      <c r="AA50" s="1"/>
      <c r="AB50" s="1"/>
    </row>
    <row r="51" spans="12:28" ht="23">
      <c r="Q51" s="1"/>
      <c r="R51" s="1"/>
      <c r="V51" s="1"/>
      <c r="W51" s="1"/>
      <c r="AA51" s="1"/>
      <c r="AB51" s="1"/>
    </row>
    <row r="52" spans="12:28" ht="23">
      <c r="L52" s="55" t="s">
        <v>5</v>
      </c>
      <c r="M52" s="6" t="s">
        <v>11</v>
      </c>
      <c r="N52" s="52"/>
      <c r="Q52" s="9">
        <f>(V22/Q22)-1</f>
        <v>0.61015428990854326</v>
      </c>
      <c r="R52" s="54">
        <f>(X22/S22)-1</f>
        <v>5.6003582694514886E-3</v>
      </c>
      <c r="V52" s="9">
        <f>(AA22/V22)-1</f>
        <v>0.22918667781757307</v>
      </c>
      <c r="W52" s="9">
        <f>(AC22/X22)-1</f>
        <v>0.1547009654822955</v>
      </c>
      <c r="AA52" s="9">
        <f>(AF22/AA22)-1</f>
        <v>6.1338089130520412E-2</v>
      </c>
      <c r="AB52" s="9">
        <f>(AH22/AC22)-1</f>
        <v>3.1375132861910515E-2</v>
      </c>
    </row>
    <row r="53" spans="12:28" ht="23">
      <c r="L53" s="55"/>
      <c r="M53" s="6" t="s">
        <v>12</v>
      </c>
      <c r="N53" s="52"/>
      <c r="Q53" s="10">
        <f>(V23/Q23)-1</f>
        <v>-0.37658909684666719</v>
      </c>
      <c r="R53" s="10">
        <f>(X23/S23)-1</f>
        <v>-0.19837790975603831</v>
      </c>
      <c r="V53" s="10">
        <f>(AA23/V23)-1</f>
        <v>-0.16096220878709688</v>
      </c>
      <c r="W53" s="10">
        <f>(AC23/X23)-1</f>
        <v>-0.65455795101933556</v>
      </c>
      <c r="AA53" s="9">
        <f>(AF23/AA23)-1</f>
        <v>0.22210747438710965</v>
      </c>
      <c r="AB53" s="10">
        <f>(AH23/AC23)-1</f>
        <v>-0.3610907920531351</v>
      </c>
    </row>
    <row r="54" spans="12:28" ht="23">
      <c r="L54" s="55"/>
      <c r="M54" s="6" t="s">
        <v>22</v>
      </c>
      <c r="N54" s="52"/>
      <c r="Q54" s="10">
        <f>(V24/Q24)-1</f>
        <v>-6.5249496835190879E-2</v>
      </c>
      <c r="R54" s="10">
        <f>(X24/S24)-1</f>
        <v>-0.37231966880267808</v>
      </c>
      <c r="V54" s="10">
        <f>(AA24/V24)-1</f>
        <v>-0.42617158094270657</v>
      </c>
      <c r="W54" s="9">
        <f>(AC24/X24)-1</f>
        <v>0.80861538461538496</v>
      </c>
      <c r="AA54" s="10">
        <f>(AF24/AA24)-1</f>
        <v>-0.60480238222435778</v>
      </c>
      <c r="AB54" s="9">
        <f>(AH24/AC24)-1</f>
        <v>1.0333272262499889</v>
      </c>
    </row>
    <row r="55" spans="12:28" ht="23">
      <c r="L55" s="55"/>
      <c r="M55" s="6" t="s">
        <v>13</v>
      </c>
      <c r="N55" s="52"/>
      <c r="Q55" s="9">
        <f>(V25/Q25)-1</f>
        <v>0.14111316216140324</v>
      </c>
      <c r="R55" s="9">
        <f>(X25/S25)-1</f>
        <v>0.21506872625870077</v>
      </c>
      <c r="V55" s="10">
        <f>(AA25/V25)-1</f>
        <v>-7.6786144652423061E-2</v>
      </c>
      <c r="W55" s="10">
        <f>(AC25/X25)-1</f>
        <v>-9.6333207590642012E-2</v>
      </c>
      <c r="AA55" s="10">
        <f>(AF25/AA25)-1</f>
        <v>-0.25114911950874996</v>
      </c>
      <c r="AB55" s="10">
        <f>(AH25/AC25)-1</f>
        <v>-0.51108594796728468</v>
      </c>
    </row>
    <row r="56" spans="12:28" ht="23">
      <c r="Q56" s="1"/>
      <c r="R56" s="1"/>
      <c r="V56" s="1"/>
      <c r="W56" s="1"/>
      <c r="AA56" s="1"/>
      <c r="AB56" s="1"/>
    </row>
    <row r="57" spans="12:28" ht="23">
      <c r="M57" s="17" t="s">
        <v>18</v>
      </c>
      <c r="Q57" s="28">
        <f>(V27/Q27)-1</f>
        <v>0.24296597048545987</v>
      </c>
      <c r="R57" s="28">
        <f>(X27/S27)-1</f>
        <v>1.7313708954450613E-2</v>
      </c>
      <c r="V57" s="28">
        <f>(AA27/V27)-1</f>
        <v>1.1601151065941506E-2</v>
      </c>
      <c r="W57" s="28">
        <f>(AC27/X27)-1</f>
        <v>0.13170746170038838</v>
      </c>
      <c r="AA57" s="31">
        <f>(AF27/AA27)-1</f>
        <v>-0.11430089914660091</v>
      </c>
      <c r="AB57" s="28">
        <f>(AH27/AC27)-1</f>
        <v>-8.627289205734856E-4</v>
      </c>
    </row>
    <row r="60" spans="12:28" ht="23">
      <c r="M60" s="17" t="s">
        <v>19</v>
      </c>
      <c r="Q60" s="28">
        <f>(V30/Q30)-1</f>
        <v>0.74355497809324711</v>
      </c>
      <c r="R60" s="28">
        <f>(X30/S30)-1</f>
        <v>7.6196499703658604E-2</v>
      </c>
      <c r="V60" s="31">
        <f>(AA30/V30)-1</f>
        <v>-0.35238709574860017</v>
      </c>
      <c r="W60" s="28">
        <f>(AC30/X30)-1</f>
        <v>0.11633363408282649</v>
      </c>
      <c r="AA60" s="31">
        <f>(AF30/AA30)-1</f>
        <v>-9.4739093552731801E-2</v>
      </c>
      <c r="AB60" s="28">
        <f>(AH30/AC30)-1</f>
        <v>7.4298750403494429E-2</v>
      </c>
    </row>
  </sheetData>
  <mergeCells count="30">
    <mergeCell ref="AE5:AH5"/>
    <mergeCell ref="AE6:AF6"/>
    <mergeCell ref="AG6:AH6"/>
    <mergeCell ref="Z34:AC34"/>
    <mergeCell ref="F5:I5"/>
    <mergeCell ref="F6:G6"/>
    <mergeCell ref="H6:I6"/>
    <mergeCell ref="P6:Q6"/>
    <mergeCell ref="R6:S6"/>
    <mergeCell ref="U6:V6"/>
    <mergeCell ref="W6:X6"/>
    <mergeCell ref="K5:N5"/>
    <mergeCell ref="K6:L6"/>
    <mergeCell ref="M6:N6"/>
    <mergeCell ref="L52:L55"/>
    <mergeCell ref="U34:X34"/>
    <mergeCell ref="P2:AC2"/>
    <mergeCell ref="P3:AC3"/>
    <mergeCell ref="P34:S34"/>
    <mergeCell ref="L38:L41"/>
    <mergeCell ref="L46:L47"/>
    <mergeCell ref="Z5:AC5"/>
    <mergeCell ref="Z6:AA6"/>
    <mergeCell ref="AB6:AC6"/>
    <mergeCell ref="U5:X5"/>
    <mergeCell ref="B16:B17"/>
    <mergeCell ref="B22:B25"/>
    <mergeCell ref="B5:C5"/>
    <mergeCell ref="B8:B10"/>
    <mergeCell ref="P5:S5"/>
  </mergeCells>
  <phoneticPr fontId="4" type="noConversion"/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Morán</dc:creator>
  <cp:lastModifiedBy>Luis Moran</cp:lastModifiedBy>
  <cp:lastPrinted>2017-11-03T17:11:19Z</cp:lastPrinted>
  <dcterms:created xsi:type="dcterms:W3CDTF">2014-06-16T17:25:28Z</dcterms:created>
  <dcterms:modified xsi:type="dcterms:W3CDTF">2019-05-20T19:29:16Z</dcterms:modified>
</cp:coreProperties>
</file>